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'Sayfa1'!$A$19</definedName>
    <definedName name="ButceYil">'Sayfa1'!$B$10</definedName>
    <definedName name="FormatSatir">'Sayfa1'!$A$4</definedName>
    <definedName name="KurAd">'Sayfa1'!$B$12</definedName>
    <definedName name="KurKod">'Sayfa1'!$B$11</definedName>
    <definedName name="ToplamFormatSatir">'Sayfa1'!$A$2</definedName>
    <definedName name="ToplamSatir">'Sayfa1'!#REF!</definedName>
  </definedNames>
  <calcPr fullCalcOnLoad="1"/>
</workbook>
</file>

<file path=xl/sharedStrings.xml><?xml version="1.0" encoding="utf-8"?>
<sst xmlns="http://schemas.openxmlformats.org/spreadsheetml/2006/main" count="158" uniqueCount="31">
  <si>
    <t/>
  </si>
  <si>
    <t>Kurum Kod:</t>
  </si>
  <si>
    <t>Yıl:</t>
  </si>
  <si>
    <t>Kurum Ad:</t>
  </si>
  <si>
    <t>ŞUBAT</t>
  </si>
  <si>
    <t>MART</t>
  </si>
  <si>
    <t>NİSAN</t>
  </si>
  <si>
    <t>MAYIS</t>
  </si>
  <si>
    <t>HAZİRAN</t>
  </si>
  <si>
    <t>PROGRAMLAR TOPLAMI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</si>
  <si>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</si>
  <si>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</si>
  <si>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</si>
  <si>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</si>
  <si>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</si>
  <si>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</si>
  <si>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</si>
  <si>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</si>
  <si>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</si>
  <si>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EK- 3 PROGRAM SINIFLANDIRMASINA GÖRE BÜTÇE GİDERLERİNİN GELİŞİMİ</t>
  </si>
  <si>
    <t>0477</t>
  </si>
  <si>
    <t>ÇANKIRI KARATEKİN ÜNİVERSİTESİ</t>
  </si>
  <si>
    <t>ARAŞTIRMA, GELİŞTİRME VE YENİLİK</t>
  </si>
  <si>
    <t>ARAŞTIRMA ALTYAPILARI</t>
  </si>
  <si>
    <t>YÜKSEKÖĞRETİMDE BİLİMSEL ARAŞTIRMA VE GELİŞTİRME</t>
  </si>
  <si>
    <t>YÜKSEKÖĞRETİM</t>
  </si>
  <si>
    <t>ÖN LİSANS EĞİTİMİ, LİSANS EĞİTİMİ VE LİSANSÜSTÜ EĞİTİM</t>
  </si>
  <si>
    <t>YÜKSEKÖĞRETİMDE ÖĞRENCİ YAŞAMI</t>
  </si>
  <si>
    <t>YÖNETİM VE DESTEK PROGRAMI</t>
  </si>
  <si>
    <t>TEFTİŞ, DENETİM VE DANIŞMANLIK HİZMETLERİ</t>
  </si>
  <si>
    <t>ÜST YÖNETİM, İDARİ VE MALİ HİZMETLER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</si>
</sst>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1" fontId="6" fillId="0" borderId="0" xfId="62" applyNumberFormat="1" applyFont="1" applyAlignment="1">
      <alignment vertical="center"/>
      <protection/>
    </xf>
    <xf numFmtId="3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14" xfId="0" applyNumberFormat="1" applyFont="1" applyBorder="1" applyAlignment="1">
      <alignment wrapText="1"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1"/>
    </xf>
    <xf numFmtId="3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85" zoomScaleNormal="85" zoomScalePageLayoutView="0" workbookViewId="0" topLeftCell="A15">
      <selection activeCell="I33" sqref="I33"/>
    </sheetView>
  </sheetViews>
  <sheetFormatPr defaultColWidth="9.00390625" defaultRowHeight="13.5" customHeight="1"/>
  <cols>
    <col min="1" max="1" width="125.75390625" style="4" customWidth="1"/>
    <col min="2" max="2" width="19.75390625" style="9" customWidth="1"/>
    <col min="3" max="3" width="22.75390625" style="9" customWidth="1"/>
    <col min="4" max="5" width="20.75390625" style="9" customWidth="1"/>
    <col min="6" max="7" width="20.75390625" style="9" hidden="1" customWidth="1"/>
    <col min="8" max="9" width="20.75390625" style="9" customWidth="1"/>
    <col min="10" max="11" width="20.75390625" style="9" hidden="1" customWidth="1"/>
    <col min="12" max="13" width="20.75390625" style="9" customWidth="1"/>
    <col min="14" max="15" width="20.75390625" style="9" hidden="1" customWidth="1"/>
    <col min="16" max="17" width="20.75390625" style="9" customWidth="1"/>
    <col min="18" max="18" width="20.75390625" style="9" hidden="1" customWidth="1"/>
    <col min="19" max="19" width="20.75390625" style="4" hidden="1" customWidth="1"/>
    <col min="20" max="21" width="20.75390625" style="4" customWidth="1"/>
    <col min="22" max="23" width="20.75390625" style="4" hidden="1" customWidth="1"/>
    <col min="24" max="27" width="20.75390625" style="4" customWidth="1"/>
    <col min="28" max="29" width="9.125" style="4" customWidth="1"/>
    <col min="30" max="31" width="20.75390625" style="4" customWidth="1"/>
    <col min="32" max="16384" width="9.125" style="4" customWidth="1"/>
  </cols>
  <sheetData>
    <row r="1" spans="1:18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</row>
    <row r="2" spans="1:31" ht="15" hidden="1" thickBot="1">
      <c r="A2" s="14" t="s">
        <v>9</v>
      </c>
      <c r="B2" s="12">
        <v>0</v>
      </c>
      <c r="C2" s="12">
        <v>0</v>
      </c>
      <c r="D2" s="12">
        <v>0</v>
      </c>
      <c r="E2" s="12">
        <v>0</v>
      </c>
      <c r="F2" s="12"/>
      <c r="G2" s="12"/>
      <c r="H2" s="12">
        <f>IF(F2=0,0,F2-D2)</f>
        <v>0</v>
      </c>
      <c r="I2" s="12">
        <f>IF(G2=0,0,G2-E2)</f>
        <v>0</v>
      </c>
      <c r="J2" s="12"/>
      <c r="K2" s="12"/>
      <c r="L2" s="12">
        <f>IF(J2=0,0,J2-F2)</f>
        <v>0</v>
      </c>
      <c r="M2" s="12">
        <f>IF(K2=0,0,K2-G2)</f>
        <v>0</v>
      </c>
      <c r="N2" s="12"/>
      <c r="O2" s="12"/>
      <c r="P2" s="12">
        <f>IF(N2=0,0,N2-J2)</f>
        <v>0</v>
      </c>
      <c r="Q2" s="12">
        <f>IF(O2=0,0,O2-K2)</f>
        <v>0</v>
      </c>
      <c r="R2" s="12"/>
      <c r="S2" s="12"/>
      <c r="T2" s="12">
        <f>IF(R2=0,0,R2-N2)</f>
        <v>0</v>
      </c>
      <c r="U2" s="12">
        <f>IF(S2=0,0,S2-O2)</f>
        <v>0</v>
      </c>
      <c r="V2" s="12"/>
      <c r="W2" s="12"/>
      <c r="X2" s="12">
        <f>IF(V2=0,0,V2-R2)</f>
        <v>0</v>
      </c>
      <c r="Y2" s="12">
        <f>IF(W2=0,0,W2-S2)</f>
        <v>0</v>
      </c>
      <c r="Z2" s="12">
        <f>D2+H2+L2+P2+T2+X2</f>
        <v>0</v>
      </c>
      <c r="AA2" s="12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2">
        <v>-1</v>
      </c>
    </row>
    <row r="3" spans="1:24" ht="12.75" customHeight="1" hidden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s="10" customFormat="1" ht="14.25" hidden="1">
      <c r="A4" s="22"/>
      <c r="B4" s="18">
        <v>0</v>
      </c>
      <c r="C4" s="18">
        <v>0</v>
      </c>
      <c r="D4" s="18">
        <v>0</v>
      </c>
      <c r="E4" s="18">
        <v>0</v>
      </c>
      <c r="F4" s="18"/>
      <c r="G4" s="18"/>
      <c r="H4" s="18">
        <f aca="true" t="shared" si="0" ref="H4:I6">IF(F4=0,0,F4-D4)</f>
        <v>0</v>
      </c>
      <c r="I4" s="18">
        <f t="shared" si="0"/>
        <v>0</v>
      </c>
      <c r="J4" s="18"/>
      <c r="K4" s="18"/>
      <c r="L4" s="18">
        <f aca="true" t="shared" si="1" ref="L4:M6">IF(J4=0,0,J4-F4)</f>
        <v>0</v>
      </c>
      <c r="M4" s="18">
        <f t="shared" si="1"/>
        <v>0</v>
      </c>
      <c r="N4" s="18"/>
      <c r="O4" s="18"/>
      <c r="P4" s="18">
        <f aca="true" t="shared" si="2" ref="P4:Q6">IF(N4=0,0,N4-J4)</f>
        <v>0</v>
      </c>
      <c r="Q4" s="18">
        <f t="shared" si="2"/>
        <v>0</v>
      </c>
      <c r="R4" s="18"/>
      <c r="S4" s="18"/>
      <c r="T4" s="18">
        <f aca="true" t="shared" si="3" ref="T4:U6">IF(R4=0,0,R4-N4)</f>
        <v>0</v>
      </c>
      <c r="U4" s="18">
        <f t="shared" si="3"/>
        <v>0</v>
      </c>
      <c r="V4" s="18"/>
      <c r="W4" s="18"/>
      <c r="X4" s="18">
        <f aca="true" t="shared" si="4" ref="X4:Y6">IF(V4=0,0,V4-R4)</f>
        <v>0</v>
      </c>
      <c r="Y4" s="18">
        <f t="shared" si="4"/>
        <v>0</v>
      </c>
      <c r="Z4" s="18">
        <f aca="true" t="shared" si="5" ref="Z4:AA6">D4+H4+L4+P4+T4+X4</f>
        <v>0</v>
      </c>
      <c r="AA4" s="18">
        <f t="shared" si="5"/>
        <v>0</v>
      </c>
      <c r="AB4" s="23">
        <f>IF(AA4=0,0,IF(Z4=0,0,(AA4-Z4)/Z4*100))</f>
        <v>0</v>
      </c>
      <c r="AC4" s="24">
        <f aca="true" t="shared" si="6" ref="AC4:AD6">IF(Z4=0,0,IF(B4=0,0,Z4/B4*100))</f>
        <v>0</v>
      </c>
      <c r="AD4" s="24">
        <f t="shared" si="6"/>
        <v>0</v>
      </c>
      <c r="AE4" s="18">
        <v>-1</v>
      </c>
    </row>
    <row r="5" spans="1:31" ht="14.25" hidden="1">
      <c r="A5" s="26"/>
      <c r="B5" s="27">
        <v>0</v>
      </c>
      <c r="C5" s="27">
        <v>0</v>
      </c>
      <c r="D5" s="27">
        <v>0</v>
      </c>
      <c r="E5" s="27">
        <v>0</v>
      </c>
      <c r="F5" s="27"/>
      <c r="G5" s="27"/>
      <c r="H5" s="27">
        <f t="shared" si="0"/>
        <v>0</v>
      </c>
      <c r="I5" s="27">
        <f t="shared" si="0"/>
        <v>0</v>
      </c>
      <c r="J5" s="27"/>
      <c r="K5" s="27"/>
      <c r="L5" s="27">
        <f t="shared" si="1"/>
        <v>0</v>
      </c>
      <c r="M5" s="27">
        <f t="shared" si="1"/>
        <v>0</v>
      </c>
      <c r="N5" s="27"/>
      <c r="O5" s="27"/>
      <c r="P5" s="27">
        <f t="shared" si="2"/>
        <v>0</v>
      </c>
      <c r="Q5" s="27">
        <f t="shared" si="2"/>
        <v>0</v>
      </c>
      <c r="R5" s="27"/>
      <c r="S5" s="27"/>
      <c r="T5" s="27">
        <f t="shared" si="3"/>
        <v>0</v>
      </c>
      <c r="U5" s="27">
        <f t="shared" si="3"/>
        <v>0</v>
      </c>
      <c r="V5" s="27"/>
      <c r="W5" s="27"/>
      <c r="X5" s="27">
        <f t="shared" si="4"/>
        <v>0</v>
      </c>
      <c r="Y5" s="27">
        <f t="shared" si="4"/>
        <v>0</v>
      </c>
      <c r="Z5" s="27">
        <f t="shared" si="5"/>
        <v>0</v>
      </c>
      <c r="AA5" s="27">
        <f t="shared" si="5"/>
        <v>0</v>
      </c>
      <c r="AB5" s="28">
        <f>IF(AA5=0,0,IF(Z5=0,0,(AA5-Z5)/Z5*100))</f>
        <v>0</v>
      </c>
      <c r="AC5" s="29">
        <f t="shared" si="6"/>
        <v>0</v>
      </c>
      <c r="AD5" s="29">
        <f t="shared" si="6"/>
        <v>0</v>
      </c>
      <c r="AE5" s="27">
        <v>-1</v>
      </c>
    </row>
    <row r="6" spans="1:31" ht="14.25" hidden="1">
      <c r="A6" s="25"/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f t="shared" si="0"/>
        <v>0</v>
      </c>
      <c r="I6" s="19">
        <f t="shared" si="0"/>
        <v>0</v>
      </c>
      <c r="J6" s="19"/>
      <c r="K6" s="19"/>
      <c r="L6" s="19">
        <f t="shared" si="1"/>
        <v>0</v>
      </c>
      <c r="M6" s="19">
        <f t="shared" si="1"/>
        <v>0</v>
      </c>
      <c r="N6" s="19"/>
      <c r="O6" s="19"/>
      <c r="P6" s="19">
        <f t="shared" si="2"/>
        <v>0</v>
      </c>
      <c r="Q6" s="19">
        <f t="shared" si="2"/>
        <v>0</v>
      </c>
      <c r="R6" s="19"/>
      <c r="S6" s="19"/>
      <c r="T6" s="19">
        <f t="shared" si="3"/>
        <v>0</v>
      </c>
      <c r="U6" s="19">
        <f t="shared" si="3"/>
        <v>0</v>
      </c>
      <c r="V6" s="19"/>
      <c r="W6" s="19"/>
      <c r="X6" s="19">
        <f t="shared" si="4"/>
        <v>0</v>
      </c>
      <c r="Y6" s="19">
        <f t="shared" si="4"/>
        <v>0</v>
      </c>
      <c r="Z6" s="19">
        <f t="shared" si="5"/>
        <v>0</v>
      </c>
      <c r="AA6" s="19">
        <f t="shared" si="5"/>
        <v>0</v>
      </c>
      <c r="AB6" s="20">
        <f>IF(AA6=0,0,IF(Z6=0,0,(AA6-Z6)/Z6*100))</f>
        <v>0</v>
      </c>
      <c r="AC6" s="21">
        <f t="shared" si="6"/>
        <v>0</v>
      </c>
      <c r="AD6" s="21">
        <f t="shared" si="6"/>
        <v>0</v>
      </c>
      <c r="AE6" s="19">
        <v>-1</v>
      </c>
    </row>
    <row r="7" spans="1:18" ht="12.75" customHeight="1" hidden="1">
      <c r="A7" s="1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hidden="1">
      <c r="A9" s="5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</row>
    <row r="10" spans="1:18" ht="15.75" customHeight="1" hidden="1">
      <c r="A10" s="3" t="s">
        <v>2</v>
      </c>
      <c r="B10" s="13">
        <v>2023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</row>
    <row r="11" spans="1:18" ht="14.25" hidden="1">
      <c r="A11" s="7" t="s">
        <v>1</v>
      </c>
      <c r="B11" s="8" t="s">
        <v>20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</row>
    <row r="12" spans="1:2" ht="14.25" hidden="1">
      <c r="A12" s="4" t="s">
        <v>3</v>
      </c>
      <c r="B12" s="9" t="s">
        <v>21</v>
      </c>
    </row>
    <row r="13" ht="14.25" hidden="1"/>
    <row r="14" ht="13.5" customHeight="1" hidden="1"/>
    <row r="15" spans="1:31" ht="22.5" customHeight="1">
      <c r="A15" s="30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16" ht="17.25" customHeight="1" thickBo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1" ht="39" customHeight="1">
      <c r="A17" s="31" t="str">
        <f>KurAd</f>
        <v>ÇANKIRI KARATEKİN ÜNİVERSİTESİ</v>
      </c>
      <c r="B17" s="31" t="str">
        <f>ButceYil-1&amp;" "&amp;"GERÇEKLEŞME TOPLAMI"</f>
        <v>2022 GERÇEKLEŞME TOPLAMI</v>
      </c>
      <c r="C17" s="31" t="str">
        <f>ButceYil&amp;" "&amp;"BAŞLANGIÇ ÖDENEĞİ"</f>
        <v>2023 BAŞLANGIÇ ÖDENEĞİ</v>
      </c>
      <c r="D17" s="31" t="s">
        <v>10</v>
      </c>
      <c r="E17" s="31" t="s">
        <v>0</v>
      </c>
      <c r="F17" s="31" t="s">
        <v>4</v>
      </c>
      <c r="G17" s="31" t="s">
        <v>0</v>
      </c>
      <c r="H17" s="31" t="s">
        <v>11</v>
      </c>
      <c r="I17" s="31" t="s">
        <v>0</v>
      </c>
      <c r="J17" s="31" t="s">
        <v>5</v>
      </c>
      <c r="K17" s="31" t="s">
        <v>0</v>
      </c>
      <c r="L17" s="31" t="s">
        <v>12</v>
      </c>
      <c r="M17" s="31" t="s">
        <v>0</v>
      </c>
      <c r="N17" s="31" t="s">
        <v>6</v>
      </c>
      <c r="O17" s="31" t="s">
        <v>0</v>
      </c>
      <c r="P17" s="31" t="s">
        <v>13</v>
      </c>
      <c r="Q17" s="31" t="s">
        <v>0</v>
      </c>
      <c r="R17" s="31" t="s">
        <v>7</v>
      </c>
      <c r="S17" s="31" t="s">
        <v>0</v>
      </c>
      <c r="T17" s="31" t="s">
        <v>14</v>
      </c>
      <c r="U17" s="31" t="s">
        <v>0</v>
      </c>
      <c r="V17" s="31" t="s">
        <v>8</v>
      </c>
      <c r="W17" s="31" t="s">
        <v>0</v>
      </c>
      <c r="X17" s="31" t="s">
        <v>15</v>
      </c>
      <c r="Y17" s="31" t="s">
        <v>0</v>
      </c>
      <c r="Z17" s="31" t="s">
        <v>16</v>
      </c>
      <c r="AA17" s="31" t="s">
        <v>0</v>
      </c>
      <c r="AB17" s="31" t="s">
        <v>17</v>
      </c>
      <c r="AC17" s="31" t="s">
        <v>18</v>
      </c>
      <c r="AD17" s="31" t="s">
        <v>0</v>
      </c>
      <c r="AE17" s="31" t="str">
        <f>ButceYil&amp;" "&amp;"YILSONU GERÇEKLEŞME TAHMİNİ"</f>
        <v>2023 YILSONU GERÇEKLEŞME TAHMİNİ</v>
      </c>
    </row>
    <row r="18" spans="1:31" ht="39" customHeight="1" thickBot="1">
      <c r="A18" s="32" t="s">
        <v>0</v>
      </c>
      <c r="B18" s="32" t="s">
        <v>0</v>
      </c>
      <c r="C18" s="32" t="s">
        <v>0</v>
      </c>
      <c r="D18" s="11">
        <f>ButceYil-1</f>
        <v>2022</v>
      </c>
      <c r="E18" s="11">
        <f>ButceYil</f>
        <v>2023</v>
      </c>
      <c r="F18" s="11">
        <f>ButceYil-1</f>
        <v>2022</v>
      </c>
      <c r="G18" s="11">
        <f>ButceYil</f>
        <v>2023</v>
      </c>
      <c r="H18" s="11">
        <f>ButceYil-1</f>
        <v>2022</v>
      </c>
      <c r="I18" s="11">
        <f>ButceYil</f>
        <v>2023</v>
      </c>
      <c r="J18" s="11">
        <f>ButceYil-1</f>
        <v>2022</v>
      </c>
      <c r="K18" s="11">
        <f>ButceYil</f>
        <v>2023</v>
      </c>
      <c r="L18" s="11">
        <f>ButceYil-1</f>
        <v>2022</v>
      </c>
      <c r="M18" s="11">
        <f>ButceYil</f>
        <v>2023</v>
      </c>
      <c r="N18" s="11">
        <f>ButceYil-1</f>
        <v>2022</v>
      </c>
      <c r="O18" s="11">
        <f>ButceYil</f>
        <v>2023</v>
      </c>
      <c r="P18" s="11">
        <f>ButceYil-1</f>
        <v>2022</v>
      </c>
      <c r="Q18" s="11">
        <f>ButceYil</f>
        <v>2023</v>
      </c>
      <c r="R18" s="11">
        <f>ButceYil-1</f>
        <v>2022</v>
      </c>
      <c r="S18" s="11">
        <f>ButceYil</f>
        <v>2023</v>
      </c>
      <c r="T18" s="11">
        <f>ButceYil-1</f>
        <v>2022</v>
      </c>
      <c r="U18" s="11">
        <f>ButceYil</f>
        <v>2023</v>
      </c>
      <c r="V18" s="11">
        <f>ButceYil-1</f>
        <v>2022</v>
      </c>
      <c r="W18" s="11">
        <f>ButceYil</f>
        <v>2023</v>
      </c>
      <c r="X18" s="11">
        <f>ButceYil-1</f>
        <v>2022</v>
      </c>
      <c r="Y18" s="11">
        <f>ButceYil</f>
        <v>2023</v>
      </c>
      <c r="Z18" s="11">
        <f>ButceYil-1</f>
        <v>2022</v>
      </c>
      <c r="AA18" s="11">
        <f>ButceYil</f>
        <v>2023</v>
      </c>
      <c r="AB18" s="32" t="s">
        <v>0</v>
      </c>
      <c r="AC18" s="11">
        <f>ButceYil-1</f>
        <v>2022</v>
      </c>
      <c r="AD18" s="11">
        <f>ButceYil</f>
        <v>2023</v>
      </c>
      <c r="AE18" s="32" t="s">
        <v>0</v>
      </c>
    </row>
    <row r="19" spans="1:31" ht="24.75" customHeight="1">
      <c r="A19" s="22" t="s">
        <v>22</v>
      </c>
      <c r="B19" s="18">
        <v>2562334</v>
      </c>
      <c r="C19" s="18">
        <v>4710000</v>
      </c>
      <c r="D19" s="18">
        <v>0</v>
      </c>
      <c r="E19" s="18">
        <v>34049</v>
      </c>
      <c r="F19" s="18">
        <v>329936</v>
      </c>
      <c r="G19" s="18">
        <v>1115204</v>
      </c>
      <c r="H19" s="18">
        <f aca="true" t="shared" si="7" ref="H19:H28">IF(F19=0,0,F19-D19)</f>
        <v>329936</v>
      </c>
      <c r="I19" s="18">
        <f aca="true" t="shared" si="8" ref="I19:I28">IF(G19=0,0,G19-E19)</f>
        <v>1081155</v>
      </c>
      <c r="J19" s="18">
        <v>638484</v>
      </c>
      <c r="K19" s="18">
        <v>2184346</v>
      </c>
      <c r="L19" s="18">
        <f aca="true" t="shared" si="9" ref="L19:L28">IF(J19=0,0,J19-F19)</f>
        <v>308548</v>
      </c>
      <c r="M19" s="18">
        <f aca="true" t="shared" si="10" ref="M19:M28">IF(K19=0,0,K19-G19)</f>
        <v>1069142</v>
      </c>
      <c r="N19" s="18">
        <v>852704.5</v>
      </c>
      <c r="O19" s="18">
        <v>3487553.5</v>
      </c>
      <c r="P19" s="18">
        <f aca="true" t="shared" si="11" ref="P19:P28">IF(N19=0,0,N19-J19)</f>
        <v>214220.5</v>
      </c>
      <c r="Q19" s="18">
        <f aca="true" t="shared" si="12" ref="Q19:Q28">IF(O19=0,0,O19-K19)</f>
        <v>1303207.5</v>
      </c>
      <c r="R19" s="18">
        <v>1094926.5</v>
      </c>
      <c r="S19" s="18">
        <v>4239416.36</v>
      </c>
      <c r="T19" s="18">
        <f aca="true" t="shared" si="13" ref="T19:T28">IF(R19=0,0,R19-N19)</f>
        <v>242222</v>
      </c>
      <c r="U19" s="18">
        <f aca="true" t="shared" si="14" ref="U19:U28">IF(S19=0,0,S19-O19)</f>
        <v>751862.8600000003</v>
      </c>
      <c r="V19" s="18">
        <v>1890594.38</v>
      </c>
      <c r="W19" s="18">
        <v>4252329.36</v>
      </c>
      <c r="X19" s="18">
        <f aca="true" t="shared" si="15" ref="X19:X28">IF(V19=0,0,V19-R19)</f>
        <v>795667.8799999999</v>
      </c>
      <c r="Y19" s="18">
        <f aca="true" t="shared" si="16" ref="Y19:Y28">IF(W19=0,0,W19-S19)</f>
        <v>12913</v>
      </c>
      <c r="Z19" s="18">
        <f aca="true" t="shared" si="17" ref="Z19:Z28">D19+H19+L19+P19+T19+X19</f>
        <v>1890594.38</v>
      </c>
      <c r="AA19" s="18">
        <f aca="true" t="shared" si="18" ref="AA19:AA28">E19+I19+M19+Q19+U19+Y19</f>
        <v>4252329.36</v>
      </c>
      <c r="AB19" s="23">
        <f aca="true" t="shared" si="19" ref="AB19:AB28">IF(AA19=0,0,IF(Z19=0,0,(AA19-Z19)/Z19*100))</f>
        <v>124.92023698917379</v>
      </c>
      <c r="AC19" s="24">
        <f aca="true" t="shared" si="20" ref="AC19:AC28">IF(Z19=0,0,IF(B19=0,0,Z19/B19*100))</f>
        <v>73.78407264626703</v>
      </c>
      <c r="AD19" s="24">
        <f aca="true" t="shared" si="21" ref="AD19:AD28">IF(AA19=0,0,IF(C19=0,0,AA19/C19*100))</f>
        <v>90.28300127388536</v>
      </c>
      <c r="AE19" s="18">
        <v>5594000</v>
      </c>
    </row>
    <row r="20" spans="1:31" ht="24.75" customHeight="1">
      <c r="A20" s="26" t="s">
        <v>23</v>
      </c>
      <c r="B20" s="27">
        <v>1100000</v>
      </c>
      <c r="C20" s="27">
        <v>4000000</v>
      </c>
      <c r="D20" s="27">
        <v>0</v>
      </c>
      <c r="E20" s="27">
        <v>0</v>
      </c>
      <c r="F20" s="27">
        <v>275000</v>
      </c>
      <c r="G20" s="27">
        <v>1000000</v>
      </c>
      <c r="H20" s="27">
        <f t="shared" si="7"/>
        <v>275000</v>
      </c>
      <c r="I20" s="27">
        <f t="shared" si="8"/>
        <v>1000000</v>
      </c>
      <c r="J20" s="27">
        <v>550000</v>
      </c>
      <c r="K20" s="27">
        <v>2000000</v>
      </c>
      <c r="L20" s="27">
        <f t="shared" si="9"/>
        <v>275000</v>
      </c>
      <c r="M20" s="27">
        <f t="shared" si="10"/>
        <v>1000000</v>
      </c>
      <c r="N20" s="27">
        <v>734000</v>
      </c>
      <c r="O20" s="27">
        <v>2667000</v>
      </c>
      <c r="P20" s="27">
        <f t="shared" si="11"/>
        <v>184000</v>
      </c>
      <c r="Q20" s="27">
        <f t="shared" si="12"/>
        <v>667000</v>
      </c>
      <c r="R20" s="27">
        <v>918000</v>
      </c>
      <c r="S20" s="27">
        <v>3334000</v>
      </c>
      <c r="T20" s="27">
        <f t="shared" si="13"/>
        <v>184000</v>
      </c>
      <c r="U20" s="27">
        <f t="shared" si="14"/>
        <v>667000</v>
      </c>
      <c r="V20" s="27">
        <v>1100000</v>
      </c>
      <c r="W20" s="27">
        <v>3334000</v>
      </c>
      <c r="X20" s="27">
        <f t="shared" si="15"/>
        <v>182000</v>
      </c>
      <c r="Y20" s="27">
        <f t="shared" si="16"/>
        <v>0</v>
      </c>
      <c r="Z20" s="27">
        <f t="shared" si="17"/>
        <v>1100000</v>
      </c>
      <c r="AA20" s="27">
        <f t="shared" si="18"/>
        <v>3334000</v>
      </c>
      <c r="AB20" s="28">
        <f t="shared" si="19"/>
        <v>203.09090909090907</v>
      </c>
      <c r="AC20" s="29">
        <f t="shared" si="20"/>
        <v>100</v>
      </c>
      <c r="AD20" s="29">
        <f t="shared" si="21"/>
        <v>83.35000000000001</v>
      </c>
      <c r="AE20" s="27">
        <v>4000000</v>
      </c>
    </row>
    <row r="21" spans="1:31" ht="24.75" customHeight="1">
      <c r="A21" s="26" t="s">
        <v>24</v>
      </c>
      <c r="B21" s="27">
        <v>1462334</v>
      </c>
      <c r="C21" s="27">
        <v>710000</v>
      </c>
      <c r="D21" s="27">
        <v>0</v>
      </c>
      <c r="E21" s="27">
        <v>34049</v>
      </c>
      <c r="F21" s="27">
        <v>54936</v>
      </c>
      <c r="G21" s="27">
        <v>115204</v>
      </c>
      <c r="H21" s="27">
        <f t="shared" si="7"/>
        <v>54936</v>
      </c>
      <c r="I21" s="27">
        <f t="shared" si="8"/>
        <v>81155</v>
      </c>
      <c r="J21" s="27">
        <v>88484</v>
      </c>
      <c r="K21" s="27">
        <v>184346</v>
      </c>
      <c r="L21" s="27">
        <f t="shared" si="9"/>
        <v>33548</v>
      </c>
      <c r="M21" s="27">
        <f t="shared" si="10"/>
        <v>69142</v>
      </c>
      <c r="N21" s="27">
        <v>118704.5</v>
      </c>
      <c r="O21" s="27">
        <v>820553.5</v>
      </c>
      <c r="P21" s="27">
        <f t="shared" si="11"/>
        <v>30220.5</v>
      </c>
      <c r="Q21" s="27">
        <f t="shared" si="12"/>
        <v>636207.5</v>
      </c>
      <c r="R21" s="27">
        <v>176926.5</v>
      </c>
      <c r="S21" s="27">
        <v>905416.36</v>
      </c>
      <c r="T21" s="27">
        <f t="shared" si="13"/>
        <v>58222</v>
      </c>
      <c r="U21" s="27">
        <f t="shared" si="14"/>
        <v>84862.85999999999</v>
      </c>
      <c r="V21" s="27">
        <v>790594.38</v>
      </c>
      <c r="W21" s="27">
        <v>918329.36</v>
      </c>
      <c r="X21" s="27">
        <f t="shared" si="15"/>
        <v>613667.88</v>
      </c>
      <c r="Y21" s="27">
        <f t="shared" si="16"/>
        <v>12913</v>
      </c>
      <c r="Z21" s="27">
        <f t="shared" si="17"/>
        <v>790594.38</v>
      </c>
      <c r="AA21" s="27">
        <f t="shared" si="18"/>
        <v>918329.36</v>
      </c>
      <c r="AB21" s="28">
        <f t="shared" si="19"/>
        <v>16.15682873940996</v>
      </c>
      <c r="AC21" s="29">
        <f t="shared" si="20"/>
        <v>54.063871865114265</v>
      </c>
      <c r="AD21" s="29">
        <f t="shared" si="21"/>
        <v>129.34216338028168</v>
      </c>
      <c r="AE21" s="27">
        <v>1594000</v>
      </c>
    </row>
    <row r="22" spans="1:31" ht="24.75" customHeight="1">
      <c r="A22" s="22" t="s">
        <v>25</v>
      </c>
      <c r="B22" s="18">
        <v>333870543.3</v>
      </c>
      <c r="C22" s="18">
        <v>488800000</v>
      </c>
      <c r="D22" s="18">
        <v>16446456.04</v>
      </c>
      <c r="E22" s="18">
        <v>41561327.22</v>
      </c>
      <c r="F22" s="18">
        <v>40736907.440000005</v>
      </c>
      <c r="G22" s="18">
        <v>75067512.13000001</v>
      </c>
      <c r="H22" s="18">
        <f t="shared" si="7"/>
        <v>24290451.400000006</v>
      </c>
      <c r="I22" s="18">
        <f t="shared" si="8"/>
        <v>33506184.91000001</v>
      </c>
      <c r="J22" s="18">
        <v>62198793.77</v>
      </c>
      <c r="K22" s="18">
        <v>118857203.36</v>
      </c>
      <c r="L22" s="18">
        <f t="shared" si="9"/>
        <v>21461886.33</v>
      </c>
      <c r="M22" s="18">
        <f t="shared" si="10"/>
        <v>43789691.22999999</v>
      </c>
      <c r="N22" s="18">
        <v>85355800.48</v>
      </c>
      <c r="O22" s="18">
        <v>155789133.63</v>
      </c>
      <c r="P22" s="18">
        <f t="shared" si="11"/>
        <v>23157006.71</v>
      </c>
      <c r="Q22" s="18">
        <f t="shared" si="12"/>
        <v>36931930.269999996</v>
      </c>
      <c r="R22" s="18">
        <v>104351003.91</v>
      </c>
      <c r="S22" s="18">
        <v>190696115.29999998</v>
      </c>
      <c r="T22" s="18">
        <f t="shared" si="13"/>
        <v>18995203.429999992</v>
      </c>
      <c r="U22" s="18">
        <f t="shared" si="14"/>
        <v>34906981.66999999</v>
      </c>
      <c r="V22" s="18">
        <v>125280785.81</v>
      </c>
      <c r="W22" s="18">
        <v>236855344.62</v>
      </c>
      <c r="X22" s="18">
        <f t="shared" si="15"/>
        <v>20929781.900000006</v>
      </c>
      <c r="Y22" s="18">
        <f t="shared" si="16"/>
        <v>46159229.32000002</v>
      </c>
      <c r="Z22" s="18">
        <f t="shared" si="17"/>
        <v>125280785.81</v>
      </c>
      <c r="AA22" s="18">
        <f t="shared" si="18"/>
        <v>236855344.62</v>
      </c>
      <c r="AB22" s="23">
        <f t="shared" si="19"/>
        <v>89.05959368678708</v>
      </c>
      <c r="AC22" s="24">
        <f t="shared" si="20"/>
        <v>37.52376132728448</v>
      </c>
      <c r="AD22" s="24">
        <f t="shared" si="21"/>
        <v>48.456494398527006</v>
      </c>
      <c r="AE22" s="18">
        <v>705900000</v>
      </c>
    </row>
    <row r="23" spans="1:31" ht="24.75" customHeight="1">
      <c r="A23" s="26" t="s">
        <v>26</v>
      </c>
      <c r="B23" s="27">
        <v>317329380.57</v>
      </c>
      <c r="C23" s="27">
        <v>477990000</v>
      </c>
      <c r="D23" s="27">
        <v>15565979.84</v>
      </c>
      <c r="E23" s="27">
        <v>39602387.21</v>
      </c>
      <c r="F23" s="27">
        <v>38620841.45</v>
      </c>
      <c r="G23" s="27">
        <v>71757170.45</v>
      </c>
      <c r="H23" s="27">
        <f t="shared" si="7"/>
        <v>23054861.610000003</v>
      </c>
      <c r="I23" s="27">
        <f t="shared" si="8"/>
        <v>32154783.240000002</v>
      </c>
      <c r="J23" s="27">
        <v>59640444.02</v>
      </c>
      <c r="K23" s="27">
        <v>114814530.94</v>
      </c>
      <c r="L23" s="27">
        <f t="shared" si="9"/>
        <v>21019602.57</v>
      </c>
      <c r="M23" s="27">
        <f t="shared" si="10"/>
        <v>43057360.489999995</v>
      </c>
      <c r="N23" s="27">
        <v>80462691.01</v>
      </c>
      <c r="O23" s="27">
        <v>151380894.67</v>
      </c>
      <c r="P23" s="27">
        <f t="shared" si="11"/>
        <v>20822246.990000002</v>
      </c>
      <c r="Q23" s="27">
        <f t="shared" si="12"/>
        <v>36566363.72999999</v>
      </c>
      <c r="R23" s="27">
        <v>99338593.25</v>
      </c>
      <c r="S23" s="27">
        <v>185787144.23</v>
      </c>
      <c r="T23" s="27">
        <f t="shared" si="13"/>
        <v>18875902.239999995</v>
      </c>
      <c r="U23" s="27">
        <f t="shared" si="14"/>
        <v>34406249.56</v>
      </c>
      <c r="V23" s="27">
        <v>118783319.83</v>
      </c>
      <c r="W23" s="27">
        <v>230893808.11</v>
      </c>
      <c r="X23" s="27">
        <f t="shared" si="15"/>
        <v>19444726.58</v>
      </c>
      <c r="Y23" s="27">
        <f t="shared" si="16"/>
        <v>45106663.880000025</v>
      </c>
      <c r="Z23" s="27">
        <f t="shared" si="17"/>
        <v>118783319.83</v>
      </c>
      <c r="AA23" s="27">
        <f t="shared" si="18"/>
        <v>230893808.11</v>
      </c>
      <c r="AB23" s="28">
        <f t="shared" si="19"/>
        <v>94.38234967708429</v>
      </c>
      <c r="AC23" s="29">
        <f t="shared" si="20"/>
        <v>37.43218469611498</v>
      </c>
      <c r="AD23" s="29">
        <f t="shared" si="21"/>
        <v>48.305154524153224</v>
      </c>
      <c r="AE23" s="27">
        <v>689620000</v>
      </c>
    </row>
    <row r="24" spans="1:31" ht="24.75" customHeight="1">
      <c r="A24" s="26" t="s">
        <v>27</v>
      </c>
      <c r="B24" s="27">
        <v>16541162.73</v>
      </c>
      <c r="C24" s="27">
        <v>10810000</v>
      </c>
      <c r="D24" s="27">
        <v>880476.2</v>
      </c>
      <c r="E24" s="27">
        <v>1958940.01</v>
      </c>
      <c r="F24" s="27">
        <v>2116065.99</v>
      </c>
      <c r="G24" s="27">
        <v>3310341.68</v>
      </c>
      <c r="H24" s="27">
        <f t="shared" si="7"/>
        <v>1235589.7900000003</v>
      </c>
      <c r="I24" s="27">
        <f t="shared" si="8"/>
        <v>1351401.6700000002</v>
      </c>
      <c r="J24" s="27">
        <v>2558349.75</v>
      </c>
      <c r="K24" s="27">
        <v>4042672.42</v>
      </c>
      <c r="L24" s="27">
        <f t="shared" si="9"/>
        <v>442283.7599999998</v>
      </c>
      <c r="M24" s="27">
        <f t="shared" si="10"/>
        <v>732330.7399999998</v>
      </c>
      <c r="N24" s="27">
        <v>4893109.47</v>
      </c>
      <c r="O24" s="27">
        <v>4408238.96</v>
      </c>
      <c r="P24" s="27">
        <f t="shared" si="11"/>
        <v>2334759.7199999997</v>
      </c>
      <c r="Q24" s="27">
        <f t="shared" si="12"/>
        <v>365566.54000000004</v>
      </c>
      <c r="R24" s="27">
        <v>5012410.66</v>
      </c>
      <c r="S24" s="27">
        <v>4908971.07</v>
      </c>
      <c r="T24" s="27">
        <f t="shared" si="13"/>
        <v>119301.19000000041</v>
      </c>
      <c r="U24" s="27">
        <f t="shared" si="14"/>
        <v>500732.11000000034</v>
      </c>
      <c r="V24" s="27">
        <v>6497465.98</v>
      </c>
      <c r="W24" s="27">
        <v>5961536.51</v>
      </c>
      <c r="X24" s="27">
        <f t="shared" si="15"/>
        <v>1485055.3200000003</v>
      </c>
      <c r="Y24" s="27">
        <f t="shared" si="16"/>
        <v>1052565.4399999995</v>
      </c>
      <c r="Z24" s="27">
        <f t="shared" si="17"/>
        <v>6497465.98</v>
      </c>
      <c r="AA24" s="27">
        <f t="shared" si="18"/>
        <v>5961536.51</v>
      </c>
      <c r="AB24" s="28">
        <f t="shared" si="19"/>
        <v>-8.248284356542342</v>
      </c>
      <c r="AC24" s="29">
        <f t="shared" si="20"/>
        <v>39.2805879856065</v>
      </c>
      <c r="AD24" s="29">
        <f t="shared" si="21"/>
        <v>55.14834884366328</v>
      </c>
      <c r="AE24" s="27">
        <v>16280000</v>
      </c>
    </row>
    <row r="25" spans="1:31" ht="24.75" customHeight="1">
      <c r="A25" s="22" t="s">
        <v>28</v>
      </c>
      <c r="B25" s="18">
        <v>50171500.059999995</v>
      </c>
      <c r="C25" s="18">
        <v>81533000</v>
      </c>
      <c r="D25" s="18">
        <v>2935926.2</v>
      </c>
      <c r="E25" s="18">
        <v>8494277.43</v>
      </c>
      <c r="F25" s="18">
        <v>8056514.49</v>
      </c>
      <c r="G25" s="18">
        <v>14873433.299999999</v>
      </c>
      <c r="H25" s="18">
        <f t="shared" si="7"/>
        <v>5120588.29</v>
      </c>
      <c r="I25" s="18">
        <f t="shared" si="8"/>
        <v>6379155.869999999</v>
      </c>
      <c r="J25" s="18">
        <v>11168000.959999999</v>
      </c>
      <c r="K25" s="18">
        <v>21440104.689999998</v>
      </c>
      <c r="L25" s="18">
        <f t="shared" si="9"/>
        <v>3111486.469999999</v>
      </c>
      <c r="M25" s="18">
        <f t="shared" si="10"/>
        <v>6566671.389999999</v>
      </c>
      <c r="N25" s="18">
        <v>14957583.77</v>
      </c>
      <c r="O25" s="18">
        <v>28412427.56</v>
      </c>
      <c r="P25" s="18">
        <f t="shared" si="11"/>
        <v>3789582.8100000005</v>
      </c>
      <c r="Q25" s="18">
        <f t="shared" si="12"/>
        <v>6972322.870000001</v>
      </c>
      <c r="R25" s="18">
        <v>18410809.32</v>
      </c>
      <c r="S25" s="18">
        <v>37155146.629999995</v>
      </c>
      <c r="T25" s="18">
        <f t="shared" si="13"/>
        <v>3453225.5500000007</v>
      </c>
      <c r="U25" s="18">
        <f t="shared" si="14"/>
        <v>8742719.069999997</v>
      </c>
      <c r="V25" s="18">
        <v>21808575.599999998</v>
      </c>
      <c r="W25" s="18">
        <v>43507366.17</v>
      </c>
      <c r="X25" s="18">
        <f t="shared" si="15"/>
        <v>3397766.2799999975</v>
      </c>
      <c r="Y25" s="18">
        <f t="shared" si="16"/>
        <v>6352219.540000007</v>
      </c>
      <c r="Z25" s="18">
        <f t="shared" si="17"/>
        <v>21808575.599999998</v>
      </c>
      <c r="AA25" s="18">
        <f t="shared" si="18"/>
        <v>43507366.17</v>
      </c>
      <c r="AB25" s="23">
        <f t="shared" si="19"/>
        <v>99.49659697169771</v>
      </c>
      <c r="AC25" s="24">
        <f t="shared" si="20"/>
        <v>43.46805571672995</v>
      </c>
      <c r="AD25" s="24">
        <f t="shared" si="21"/>
        <v>53.3616648105675</v>
      </c>
      <c r="AE25" s="18">
        <v>102131000</v>
      </c>
    </row>
    <row r="26" spans="1:31" ht="24.75" customHeight="1">
      <c r="A26" s="26" t="s">
        <v>29</v>
      </c>
      <c r="B26" s="27">
        <v>1052333.05</v>
      </c>
      <c r="C26" s="27">
        <v>2887000</v>
      </c>
      <c r="D26" s="27">
        <v>79020.38</v>
      </c>
      <c r="E26" s="27">
        <v>206784.08</v>
      </c>
      <c r="F26" s="27">
        <v>182225.3</v>
      </c>
      <c r="G26" s="27">
        <v>348103.45</v>
      </c>
      <c r="H26" s="27">
        <f t="shared" si="7"/>
        <v>103204.91999999998</v>
      </c>
      <c r="I26" s="27">
        <f t="shared" si="8"/>
        <v>141319.37000000002</v>
      </c>
      <c r="J26" s="27">
        <v>253079.84</v>
      </c>
      <c r="K26" s="27">
        <v>494606.88</v>
      </c>
      <c r="L26" s="27">
        <f t="shared" si="9"/>
        <v>70854.54000000001</v>
      </c>
      <c r="M26" s="27">
        <f t="shared" si="10"/>
        <v>146503.43</v>
      </c>
      <c r="N26" s="27">
        <v>323993.69</v>
      </c>
      <c r="O26" s="27">
        <v>630772.38</v>
      </c>
      <c r="P26" s="27">
        <f t="shared" si="11"/>
        <v>70913.85</v>
      </c>
      <c r="Q26" s="27">
        <f t="shared" si="12"/>
        <v>136165.5</v>
      </c>
      <c r="R26" s="27">
        <v>395889.7</v>
      </c>
      <c r="S26" s="27">
        <v>774751.22</v>
      </c>
      <c r="T26" s="27">
        <f t="shared" si="13"/>
        <v>71896.01000000001</v>
      </c>
      <c r="U26" s="27">
        <f t="shared" si="14"/>
        <v>143978.83999999997</v>
      </c>
      <c r="V26" s="27">
        <v>465370.36</v>
      </c>
      <c r="W26" s="27">
        <v>911606.65</v>
      </c>
      <c r="X26" s="27">
        <f t="shared" si="15"/>
        <v>69480.65999999997</v>
      </c>
      <c r="Y26" s="27">
        <f t="shared" si="16"/>
        <v>136855.43000000005</v>
      </c>
      <c r="Z26" s="27">
        <f t="shared" si="17"/>
        <v>465370.36</v>
      </c>
      <c r="AA26" s="27">
        <f t="shared" si="18"/>
        <v>911606.65</v>
      </c>
      <c r="AB26" s="28">
        <f t="shared" si="19"/>
        <v>95.88842099870736</v>
      </c>
      <c r="AC26" s="29">
        <f t="shared" si="20"/>
        <v>44.22272587561514</v>
      </c>
      <c r="AD26" s="29">
        <f t="shared" si="21"/>
        <v>31.576260824385177</v>
      </c>
      <c r="AE26" s="27">
        <v>2312000</v>
      </c>
    </row>
    <row r="27" spans="1:31" ht="24.75" customHeight="1">
      <c r="A27" s="26" t="s">
        <v>30</v>
      </c>
      <c r="B27" s="27">
        <v>49119167.01</v>
      </c>
      <c r="C27" s="27">
        <v>78646000</v>
      </c>
      <c r="D27" s="27">
        <v>2856905.82</v>
      </c>
      <c r="E27" s="27">
        <v>8287493.35</v>
      </c>
      <c r="F27" s="27">
        <v>7874289.19</v>
      </c>
      <c r="G27" s="27">
        <v>14525329.85</v>
      </c>
      <c r="H27" s="27">
        <f t="shared" si="7"/>
        <v>5017383.370000001</v>
      </c>
      <c r="I27" s="27">
        <f t="shared" si="8"/>
        <v>6237836.5</v>
      </c>
      <c r="J27" s="27">
        <v>10914921.12</v>
      </c>
      <c r="K27" s="27">
        <v>20945497.81</v>
      </c>
      <c r="L27" s="27">
        <f t="shared" si="9"/>
        <v>3040631.929999999</v>
      </c>
      <c r="M27" s="27">
        <f t="shared" si="10"/>
        <v>6420167.959999999</v>
      </c>
      <c r="N27" s="27">
        <v>14633590.08</v>
      </c>
      <c r="O27" s="27">
        <v>27781655.18</v>
      </c>
      <c r="P27" s="27">
        <f t="shared" si="11"/>
        <v>3718668.960000001</v>
      </c>
      <c r="Q27" s="27">
        <f t="shared" si="12"/>
        <v>6836157.370000001</v>
      </c>
      <c r="R27" s="27">
        <v>18014919.62</v>
      </c>
      <c r="S27" s="27">
        <v>36380395.41</v>
      </c>
      <c r="T27" s="27">
        <f t="shared" si="13"/>
        <v>3381329.540000001</v>
      </c>
      <c r="U27" s="27">
        <f t="shared" si="14"/>
        <v>8598740.229999997</v>
      </c>
      <c r="V27" s="27">
        <v>21343205.24</v>
      </c>
      <c r="W27" s="27">
        <v>42595759.52</v>
      </c>
      <c r="X27" s="27">
        <f t="shared" si="15"/>
        <v>3328285.6199999973</v>
      </c>
      <c r="Y27" s="27">
        <f t="shared" si="16"/>
        <v>6215364.110000007</v>
      </c>
      <c r="Z27" s="27">
        <f t="shared" si="17"/>
        <v>21343205.240000002</v>
      </c>
      <c r="AA27" s="27">
        <f t="shared" si="18"/>
        <v>42595759.52</v>
      </c>
      <c r="AB27" s="28">
        <f t="shared" si="19"/>
        <v>99.57527016687209</v>
      </c>
      <c r="AC27" s="29">
        <f t="shared" si="20"/>
        <v>43.45188760154425</v>
      </c>
      <c r="AD27" s="29">
        <f t="shared" si="21"/>
        <v>54.1613807695242</v>
      </c>
      <c r="AE27" s="27">
        <v>99819000</v>
      </c>
    </row>
    <row r="28" spans="1:31" ht="24.75" customHeight="1">
      <c r="A28" s="14" t="s">
        <v>9</v>
      </c>
      <c r="B28" s="12">
        <v>386604377.36</v>
      </c>
      <c r="C28" s="12">
        <v>575043000</v>
      </c>
      <c r="D28" s="12">
        <v>19382382.24</v>
      </c>
      <c r="E28" s="12">
        <v>50089653.65</v>
      </c>
      <c r="F28" s="12">
        <v>49123357.93000001</v>
      </c>
      <c r="G28" s="12">
        <v>91056149.43</v>
      </c>
      <c r="H28" s="12">
        <f t="shared" si="7"/>
        <v>29740975.69000001</v>
      </c>
      <c r="I28" s="12">
        <f t="shared" si="8"/>
        <v>40966495.78000001</v>
      </c>
      <c r="J28" s="12">
        <v>74005278.73</v>
      </c>
      <c r="K28" s="12">
        <v>142481654.05</v>
      </c>
      <c r="L28" s="12">
        <f t="shared" si="9"/>
        <v>24881920.799999997</v>
      </c>
      <c r="M28" s="12">
        <f t="shared" si="10"/>
        <v>51425504.620000005</v>
      </c>
      <c r="N28" s="12">
        <v>101166088.75</v>
      </c>
      <c r="O28" s="12">
        <v>187689114.69</v>
      </c>
      <c r="P28" s="12">
        <f t="shared" si="11"/>
        <v>27160810.019999996</v>
      </c>
      <c r="Q28" s="12">
        <f t="shared" si="12"/>
        <v>45207460.639999986</v>
      </c>
      <c r="R28" s="12">
        <v>123856739.72999999</v>
      </c>
      <c r="S28" s="12">
        <v>232090678.29</v>
      </c>
      <c r="T28" s="12">
        <f t="shared" si="13"/>
        <v>22690650.97999999</v>
      </c>
      <c r="U28" s="12">
        <f t="shared" si="14"/>
        <v>44401563.599999994</v>
      </c>
      <c r="V28" s="12">
        <v>148979955.79</v>
      </c>
      <c r="W28" s="12">
        <v>284615040.15000004</v>
      </c>
      <c r="X28" s="12">
        <f t="shared" si="15"/>
        <v>25123216.060000002</v>
      </c>
      <c r="Y28" s="12">
        <f t="shared" si="16"/>
        <v>52524361.860000044</v>
      </c>
      <c r="Z28" s="12">
        <f t="shared" si="17"/>
        <v>148979955.79</v>
      </c>
      <c r="AA28" s="12">
        <f t="shared" si="18"/>
        <v>284615040.15000004</v>
      </c>
      <c r="AB28" s="15">
        <f t="shared" si="19"/>
        <v>91.04250544361103</v>
      </c>
      <c r="AC28" s="16">
        <f t="shared" si="20"/>
        <v>38.53550671291861</v>
      </c>
      <c r="AD28" s="16">
        <f t="shared" si="21"/>
        <v>49.494566519373336</v>
      </c>
      <c r="AE28" s="12">
        <v>813625000</v>
      </c>
    </row>
  </sheetData>
  <sheetProtection/>
  <mergeCells count="19">
    <mergeCell ref="Z17:AA17"/>
    <mergeCell ref="AB17:AB18"/>
    <mergeCell ref="AC17:AD17"/>
    <mergeCell ref="AE17:AE18"/>
    <mergeCell ref="N17:O17"/>
    <mergeCell ref="P17:Q17"/>
    <mergeCell ref="R17:S17"/>
    <mergeCell ref="T17:U17"/>
    <mergeCell ref="V17:W17"/>
    <mergeCell ref="A15:AE15"/>
    <mergeCell ref="A17:A18"/>
    <mergeCell ref="B17:B18"/>
    <mergeCell ref="C17:C18"/>
    <mergeCell ref="D17:E17"/>
    <mergeCell ref="F17:G17"/>
    <mergeCell ref="H17:I17"/>
    <mergeCell ref="J17:K17"/>
    <mergeCell ref="X17:Y17"/>
    <mergeCell ref="L17:M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2021-05-21T11:43:44Z</cp:lastPrinted>
  <dcterms:created xsi:type="dcterms:W3CDTF">2021-05-12T10:51:16Z</dcterms:created>
  <dcterms:modified xsi:type="dcterms:W3CDTF">2023-08-07T07:11:16Z</dcterms:modified>
  <cp:category/>
  <cp:version/>
  <cp:contentType/>
  <cp:contentStatus/>
</cp:coreProperties>
</file>